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<sst xmlns="http://schemas.openxmlformats.org/spreadsheetml/2006/main" count="63" uniqueCount="45">
  <si>
    <t>COLLABORATOR, BENEFICIARY</t>
  </si>
  <si>
    <t>Hyperlinks document</t>
  </si>
  <si>
    <t>Entity type</t>
  </si>
  <si>
    <t>STATE or NATION</t>
  </si>
  <si>
    <t>Dutch Reach added to Driver's Manual</t>
  </si>
  <si>
    <t>Gov't: DOT</t>
  </si>
  <si>
    <t>Added to Driver's Manual/Guide</t>
  </si>
  <si>
    <t>DR to be added to Highway Code, 2020</t>
  </si>
  <si>
    <t>MUNICIPAL, REGIONAL, NAT'L POLICE / DOT</t>
  </si>
  <si>
    <t>DR included in 2016 Cambridge Street Code</t>
  </si>
  <si>
    <t>Gov't</t>
  </si>
  <si>
    <t>Gov't: Police Dept.</t>
  </si>
  <si>
    <t>Somerville Bicycle Committee, Somerville, MA, USA</t>
  </si>
  <si>
    <t>Gov't appointed</t>
  </si>
  <si>
    <t>City of London Corp., UK</t>
  </si>
  <si>
    <t>Gov't DOT</t>
  </si>
  <si>
    <t>Gov't / Senate</t>
  </si>
  <si>
    <t>State Gov't</t>
  </si>
  <si>
    <t>Municipal Gov't</t>
  </si>
  <si>
    <t>Dublin Fire Brigade &amp; Ambulance Service, Dublin, IE</t>
  </si>
  <si>
    <t>Municipal Service</t>
  </si>
  <si>
    <t>Municipal Program</t>
  </si>
  <si>
    <t>ACCIDENT &amp; ROAD SAFETY ORGANIZATIONS</t>
  </si>
  <si>
    <t>BICYCLE, VRU, ORGANIZATIONS</t>
  </si>
  <si>
    <t>Share the Road Cycling Coalition, Ontario, Canada</t>
  </si>
  <si>
    <t>Transport &amp; Automaker Companies</t>
  </si>
  <si>
    <t>YOU TUBE VIDEOS ON DUTCH REACH - Most Viewed</t>
  </si>
  <si>
    <t>Outside Online  -  Sept 19, 2016</t>
  </si>
  <si>
    <t>3,185,001 views</t>
  </si>
  <si>
    <t>MassDOT --  May 26, 2017</t>
  </si>
  <si>
    <t>187,042 views</t>
  </si>
  <si>
    <t>Kia (Automaker) -  June 22, 2018</t>
  </si>
  <si>
    <t>104,737 views•</t>
  </si>
  <si>
    <t>Royal Society for the Prevention</t>
  </si>
  <si>
    <t xml:space="preserve">    for the Prevention of Accidents (RoSPA), UK</t>
  </si>
  <si>
    <t>39,139 views</t>
  </si>
  <si>
    <t>Cycling UK  -  May 29, 2018</t>
  </si>
  <si>
    <t>34,690 Views</t>
  </si>
  <si>
    <t>Uber  -  May 15, 2019</t>
  </si>
  <si>
    <t>32,522 views</t>
  </si>
  <si>
    <t>Ashley Neal Driving Instruction  -  June 17, 2019</t>
  </si>
  <si>
    <t>17,485 views</t>
  </si>
  <si>
    <t>Cycling UK  -  May 25, 2019</t>
  </si>
  <si>
    <t>15,748 views</t>
  </si>
  <si>
    <t>Note: View tallies from Vimeo &amp; other platforms not available)'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</si>
</sst>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</font>
    <font>
      <b/>
      <sz val="14.0"/>
      <color rgb="FF0B5394"/>
      <name val="Arial"/>
    </font>
    <font>
      <b/>
      <sz val="14.0"/>
      <color rgb="FF0B5394"/>
    </font>
    <font>
      <sz val="14.0"/>
      <color theme="1"/>
      <name val="Arial"/>
    </font>
    <font>
      <b/>
      <sz val="14.0"/>
      <color rgb="FFFF0000"/>
      <name val="Arial"/>
    </font>
    <font>
      <u/>
      <sz val="14.0"/>
      <color rgb="FF0000FF"/>
    </font>
    <font>
      <sz val="14.0"/>
      <color rgb="FF000000"/>
      <name val="Arial"/>
    </font>
    <font>
      <sz val="14.0"/>
      <color rgb="FF000000"/>
      <name val="Roboto"/>
    </font>
    <font>
      <sz val="14.0"/>
    </font>
    <font>
      <sz val="14.0"/>
      <color rgb="FF14171A"/>
      <name val="Arial"/>
    </font>
    <font>
      <b/>
      <sz val="14.0"/>
      <color rgb="FFFF0000"/>
    </font>
    <font>
      <u/>
      <sz val="14.0"/>
      <color rgb="FF0000FF"/>
    </font>
    <font>
      <b/>
      <sz val="14.0"/>
      <color theme="1"/>
      <name val="Arial"/>
    </font>
    <font>
      <u/>
      <sz val="14.0"/>
      <color rgb="FF1155CC"/>
      <name val="Roboto"/>
    </font>
    <font>
      <u/>
      <sz val="14.0"/>
      <color rgb="FF0000FF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Font="1"/>
    <xf borderId="0" fillId="0" fontId="4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5" numFmtId="0" xfId="0" applyAlignment="1" applyFont="1">
      <alignment readingOrder="0"/>
    </xf>
    <xf borderId="0" fillId="2" fontId="6" numFmtId="0" xfId="0" applyAlignment="1" applyFill="1" applyFont="1">
      <alignment horizontal="left" readingOrder="0"/>
    </xf>
    <xf borderId="0" fillId="0" fontId="3" numFmtId="0" xfId="0" applyAlignment="1" applyFont="1">
      <alignment readingOrder="0"/>
    </xf>
    <xf borderId="0" fillId="2" fontId="7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8" numFmtId="0" xfId="0" applyAlignment="1" applyFont="1">
      <alignment readingOrder="0"/>
    </xf>
    <xf borderId="0" fillId="2" fontId="9" numFmtId="0" xfId="0" applyAlignment="1" applyFont="1">
      <alignment readingOrder="0"/>
    </xf>
    <xf borderId="0" fillId="0" fontId="10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11" numFmtId="0" xfId="0" applyAlignment="1" applyFont="1">
      <alignment readingOrder="0"/>
    </xf>
    <xf borderId="0" fillId="0" fontId="12" numFmtId="0" xfId="0" applyAlignment="1" applyFont="1">
      <alignment readingOrder="0"/>
    </xf>
    <xf borderId="0" fillId="2" fontId="13" numFmtId="0" xfId="0" applyAlignment="1" applyFont="1">
      <alignment readingOrder="0"/>
    </xf>
    <xf borderId="0" fillId="0" fontId="14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42.86"/>
    <col customWidth="1" min="2" max="2" width="35.14"/>
  </cols>
  <sheetData>
    <row r="1">
      <c r="A1" s="1" t="s">
        <v>0</v>
      </c>
      <c r="B1" s="2" t="s">
        <v>1</v>
      </c>
      <c r="C1" s="1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>
      <c r="A2" s="4"/>
      <c r="B2" s="5"/>
      <c r="C2" s="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>
      <c r="A3" s="4" t="s">
        <v>3</v>
      </c>
      <c r="B3" s="5"/>
      <c r="C3" s="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>
      <c r="A4" s="6" t="str">
        <f>HYPERLINK("https://www3.bostonglobe.com/metro/2017/05/30/massdot-adds-dutch-reach-driver-manual-reduce-dooring-incidents-with-cyclists/SURG0ifaRrpATvMgzHeJJI/story.html?arc404=true","Massachusetts DOT / MassRMV")</f>
        <v>Massachusetts DOT / MassRMV</v>
      </c>
      <c r="B4" s="5" t="s">
        <v>4</v>
      </c>
      <c r="C4" s="5" t="s">
        <v>5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>
      <c r="A5" s="6" t="str">
        <f>HYPERLINK("https://wsdotblog.blogspot.com/2019/02/new-bicyclist-and-pedestrian-safety.html","State of Illinois DOT")</f>
        <v>State of Illinois DOT</v>
      </c>
      <c r="B5" s="7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>
      <c r="A6" s="6" t="str">
        <f>HYPERLINK("https://twitter.com/BCGPsuburbs/status/1138094954595737600","State of Pennsylvania DOT")</f>
        <v>State of Pennsylvania DOT</v>
      </c>
      <c r="B6" s="7" t="s">
        <v>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>
      <c r="A7" s="6" t="str">
        <f>HYPERLINK("https://wsdotblog.blogspot.com/2019/02/new-bicyclist-and-pedestrian-safety.html","State of Washington, DOT")</f>
        <v>State of Washington, DOT</v>
      </c>
      <c r="B7" s="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>
      <c r="A8" s="6" t="str">
        <f>HYPERLINK("https://mylicence.sa.gov.au/the-driving-companion/observation","South Australia, DOT")</f>
        <v>South Australia, DOT</v>
      </c>
      <c r="B8" s="7" t="s">
        <v>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>
      <c r="A9" s="6" t="str">
        <f>HYPERLINK("https://www.gov.uk/government/news/review-of-highway-code-set-to-empower-cyclists-and-pedestrians","United Kingdom Department for Transport")</f>
        <v>United Kingdom Department for Transport</v>
      </c>
      <c r="B9" s="5" t="s">
        <v>7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>
      <c r="A10" s="6" t="str">
        <f>HYPERLINK("https://twitter.com/RoadSafetyWA/status/1198909949906169856","Road Safety Commission, Western Australia")</f>
        <v>Road Safety Commission, Western Australia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>
      <c r="A13" s="4" t="s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>
      <c r="A14" s="6" t="str">
        <f>HYPERLINK("https://www.dutchreach.org/wp-content/uploads/2016/09/Doors-Are-Dangerous-Street_Code_p9_Cambridge_MA_US-6000x7765.png","City of Cambridge, MA, USA")</f>
        <v>City of Cambridge, MA, USA</v>
      </c>
      <c r="B14" s="5" t="s">
        <v>9</v>
      </c>
      <c r="C14" s="5" t="s">
        <v>10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>
      <c r="A15" s="6" t="str">
        <f>HYPERLINK("https://www.dutchreach.org/wp-content/uploads/2017/02/Twist-Look-Open-Safely-SomervillePD.jpg","City of Somerville, MA, USA")</f>
        <v>City of Somerville, MA, USA</v>
      </c>
      <c r="B15" s="3"/>
      <c r="C15" s="5" t="s">
        <v>11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>
      <c r="A16" s="5" t="s">
        <v>12</v>
      </c>
      <c r="B16" s="3"/>
      <c r="C16" s="9" t="s">
        <v>13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>
      <c r="A17" s="6" t="str">
        <f>HYPERLINK("http://www.burbankpd.org/assets/1/16/Burbank_PD_Dutch_Reach_Infographic_PSA.pdf","City of Burbank, CA, USA")</f>
        <v>City of Burbank, CA, USA</v>
      </c>
      <c r="B17" s="3"/>
      <c r="C17" s="9" t="s">
        <v>11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>
      <c r="A18" s="5" t="s">
        <v>14</v>
      </c>
      <c r="B18" s="3"/>
      <c r="C18" s="9" t="s">
        <v>11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>
      <c r="A19" s="6" t="str">
        <f>HYPERLINK("https://twitter.com/martinoart/status/1177162057701105664","Metropolitan Police, London, UK")</f>
        <v>Metropolitan Police, London, UK</v>
      </c>
      <c r="B19" s="3"/>
      <c r="C19" s="9" t="s">
        <v>11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>
      <c r="A20" s="6" t="str">
        <f>HYPERLINK("https://youtu.be/OB2zxENF8nY","Peel Regional Police, Ontario, Canada")</f>
        <v>Peel Regional Police, Ontario, Canada</v>
      </c>
      <c r="B20" s="3"/>
      <c r="C20" s="9" t="s">
        <v>11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>
      <c r="A21" s="6" t="str">
        <f>HYPERLINK("https://twitter.com/sumantsinghcop/status/1183047438946291713","Madhya Pradesh Police, Indore, India")</f>
        <v>Madhya Pradesh Police, Indore, India</v>
      </c>
      <c r="B21" s="3"/>
      <c r="C21" s="9" t="s">
        <v>11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>
      <c r="A22" s="6" t="str">
        <f>HYPERLINK("https://twitter.com/TelanganaDGP/status/1092366459496349696","Telangana Police, Telangana, India")</f>
        <v>Telangana Police, Telangana, India</v>
      </c>
      <c r="B22" s="3"/>
      <c r="C22" s="9" t="s">
        <v>11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>
      <c r="A23" s="6" t="str">
        <f>HYPERLINK("https://ddot.dc.gov/release/ddot-launches-dcreach","Washington D.C. DOT, USA")</f>
        <v>Washington D.C. DOT, USA</v>
      </c>
      <c r="B23" s="3"/>
      <c r="C23" s="9" t="s">
        <v>11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>
      <c r="A24" s="6" t="str">
        <f>HYPERLINK("https://vimeo.com/227298327","City of Albany Police Dept, Albany, NYS, USA")</f>
        <v>City of Albany Police Dept, Albany, NYS, USA</v>
      </c>
      <c r="B24" s="3"/>
      <c r="C24" s="10" t="s">
        <v>11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>
      <c r="A25" s="6" t="str">
        <f>HYPERLINK("https://twitter.com/NYC_DOT/status/1187399216357957632","New York City DOT")</f>
        <v>New York City DOT</v>
      </c>
      <c r="B25" s="3"/>
      <c r="C25" s="5" t="s">
        <v>15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>
      <c r="A26" s="6" t="str">
        <f>HYPERLINK("https://twitter.com/SenUVKBerlin/status/988687571961221120","Stadt Berlin, Germany")</f>
        <v>Stadt Berlin, Germany</v>
      </c>
      <c r="B26" s="3"/>
      <c r="C26" s="5" t="s">
        <v>16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>
      <c r="A27" s="6" t="str">
        <f>HYPERLINK("https://www.facebook.com/PolizeiBerlin/photos/a.253825908134854/736326609884779/?type=1&amp;theater","Berlin Polizei, Germany")</f>
        <v>Berlin Polizei, Germany</v>
      </c>
      <c r="B27" s="3"/>
      <c r="C27" s="10" t="s">
        <v>11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>
      <c r="A28" s="6" t="str">
        <f>HYPERLINK("https://vm.baden-wuerttemberg.de/de/politik-zukunft/verkehrssicherheit/vorsicht-ruecksicht-umsicht/der-hollaendische-griff/","Baden-Württemberg, Germany")</f>
        <v>Baden-Württemberg, Germany</v>
      </c>
      <c r="B28" s="3"/>
      <c r="C28" s="11" t="s">
        <v>17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>
      <c r="A29" s="6" t="str">
        <f>HYPERLINK("https://twitter.com/PolizeiBB/status/1003532905354792961","Polizei Brandenburg, Germany")</f>
        <v>Polizei Brandenburg, Germany</v>
      </c>
      <c r="B29" s="3"/>
      <c r="C29" s="10" t="s">
        <v>11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>
      <c r="A30" s="6" t="str">
        <f>HYPERLINK("https://twitter.com/HH_BWVI/status/1174311507330555904","Hamburg, Germany")</f>
        <v>Hamburg, Germany</v>
      </c>
      <c r="B30" s="3"/>
      <c r="C30" s="11" t="s">
        <v>18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>
      <c r="A31" s="6" t="str">
        <f>HYPERLINK("https://www.stuttgart.de/img/mdb/item/679162/148919.pdf","Stuttgart Polizei, Germany")</f>
        <v>Stuttgart Polizei, Germany</v>
      </c>
      <c r="B31" s="3"/>
      <c r="C31" s="10" t="s">
        <v>11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>
      <c r="A32" s="6" t="str">
        <f>HYPERLINK("https://spvm.qc.ca/en/Fiches/Details/Dooring","Police de la Ville de Montréal, Quebec, Ca")</f>
        <v>Police de la Ville de Montréal, Quebec, Ca</v>
      </c>
      <c r="B32" s="3"/>
      <c r="C32" s="10" t="s">
        <v>11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>
      <c r="A33" s="12" t="s">
        <v>19</v>
      </c>
      <c r="B33" s="3"/>
      <c r="C33" s="11" t="s">
        <v>20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>
      <c r="A34" s="6" t="str">
        <f>HYPERLINK("https://twitter.com/guardiacivil/status/1054734187964456960","Guardia Civil, Spain")</f>
        <v>Guardia Civil, Spain</v>
      </c>
      <c r="B34" s="3"/>
      <c r="C34" s="10" t="s">
        <v>11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>
      <c r="A35" s="6" t="str">
        <f>HYPERLINK("https://www.youtube.com/watch?v=sC24tCrgbx0&amp;feature=youtu.be","Vision Zero SF, San Francisco,  CA")</f>
        <v>Vision Zero SF, San Francisco,  CA</v>
      </c>
      <c r="B35" s="3"/>
      <c r="C35" s="11" t="s">
        <v>21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>
      <c r="A36" s="6" t="str">
        <f>HYPERLINK("https://twitter.com/112cyl/status/1125437050122055681","Emergencias, Comunidad de Castilla y León ES")</f>
        <v>Emergencias, Comunidad de Castilla y León ES</v>
      </c>
      <c r="B36" s="3"/>
      <c r="C36" s="11" t="s">
        <v>20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>
      <c r="A37" s="6" t="str">
        <f>HYPERLINK("https://www.dutchreach.org/wp-content/uploads/2016/11/AAA-Beijing-Traffic-POlice.png","Beijing Traffic Police, China")</f>
        <v>Beijing Traffic Police, China</v>
      </c>
      <c r="B37" s="3"/>
      <c r="C37" s="10" t="s">
        <v>11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>
      <c r="A41" s="4" t="s">
        <v>22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>
      <c r="A42" s="6" t="str">
        <f>HYPERLINK("https://www.rospa.com/road-safety/advice/pedal-cyclists/sharing-the-road-together-drivers-cyclists/dutch-reach/","Royal Sociey for the Prevention of Accidents, UK")</f>
        <v>Royal Sociey for the Prevention of Accidents, UK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>
      <c r="A43" s="6" t="str">
        <f>HYPERLINK("https://twitter.com/Preventionrout/status/1074272931218366464","L’Association Prévention Routière, FR")</f>
        <v>L’Association Prévention Routière, FR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>
      <c r="A44" s="6" t="str">
        <f>HYPERLINK("https://drivertraining.aaa.biz/product-category/how-to-drive-15/","American Automobile Association USA")</f>
        <v>American Automobile Association USA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>
      <c r="A45" s="6" t="str">
        <f>HYPERLINK("https://www.youtube.com/watch?v=TcFIg1uf1Cs&amp;feature=youtu.be","National Safety Council, USA")</f>
        <v>National Safety Council, USA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>
      <c r="A46" s="6" t="str">
        <f>HYPERLINK("http://www.theaa.ie/blog/could-the-dutch-reach-save-lives/","The AA: Automobile Assciation Charitable Trust, UK")</f>
        <v>The AA: Automobile Assciation Charitable Trust, UK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>
      <c r="A47" s="6" t="str">
        <f>HYPERLINK("https://www.verkehrs-erziehung.de/16-prozent-der-autofahrer-machen-keinen-schulterblick-2459943.html","DVR - Deutscher Verkehrssicherheitsrat, DE")</f>
        <v>DVR - Deutscher Verkehrssicherheitsrat, DE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>
      <c r="A48" s="6" t="str">
        <f>HYPERLINK("http://www.roadsafetyweek.org.uk/docs/docs/members/2018/schools/RSW%20Cycling_Driver%20advice%20sheet_FINAL.pdf","Brake -  Road Safety Week Charity, UK")</f>
        <v>Brake -  Road Safety Week Charity, UK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>
      <c r="A49" s="6" t="str">
        <f>HYPERLINK("https://www.liikenneturva.fi/fi/ajankohtaista/liikennevinkki/hollantilainen-ote-lisaa-turvallisuutta-liikenteessa","Liikenneturva - Finnish Road Safety Council")</f>
        <v>Liikenneturva - Finnish Road Safety Council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>
      <c r="A50" s="6" t="str">
        <f>HYPERLINK("https://www.newswire.ca/news-releases/share-the-road-and-caa-want-you-to-do-the-dutch-reach-681908101.html","CAA South Central Ontario, Canada")</f>
        <v>CAA South Central Ontario, Canada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>
      <c r="A51" s="6" t="str">
        <f>HYPERLINK("https://twitter.com/RSAIreland/status/1184441469794504704","Road Safety Authority, Ireland")</f>
        <v>Road Safety Authority, Ireland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>
      <c r="A52" s="6" t="str">
        <f>HYPERLINK("http://www.eregulations.com/driving/massachusetts/","Parent’s Supervised Driving Program for Massachusetts")</f>
        <v>Parent’s Supervised Driving Program for Massachusetts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>
      <c r="A53" s="6" t="str">
        <f>HYPERLINK("https://www.ghsa.org/resources/bicyclist-safety2017","Governors Highway Safety Assn, USA")</f>
        <v>Governors Highway Safety Assn, USA</v>
      </c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>
      <c r="A55" s="13" t="s">
        <v>23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>
      <c r="A56" s="6" t="str">
        <f>HYPERLINK("https://www.bikeleague.org/content/does-your-state-do-dutch-reach","League of American Bicyclists")</f>
        <v>League of American Bicyclists</v>
      </c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>
      <c r="A57" s="6" t="str">
        <f>HYPERLINK("https://www.cyclinguk.org/dutchreach","Cycling UK")</f>
        <v>Cycling UK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>
      <c r="A58" s="14" t="str">
        <f>HYPERLINK("https://vimeo.com/310556765","Massachusetts Bicycle Coalition")</f>
        <v>Massachusetts Bicycle Coalition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>
      <c r="A59" s="6" t="str">
        <f>HYPERLINK("https://www.cambridgebikesafety.org/safety-tips-classes/#tips","Cambridge Bike Safety, Cambridge, MA, USA")</f>
        <v>Cambridge Bike Safety, Cambridge, MA, USA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>
      <c r="A60" s="6" t="str">
        <f>HYPERLINK("https://vimeo.com/310556765","New York Bicycling Coalition")</f>
        <v>New York Bicycling Coalition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>
      <c r="A61" s="6" t="str">
        <f>HYPERLINK("https://www.bicyclenetwork.com.au/our-campaigns/dooring/","Bicycle Network, Australia")</f>
        <v>Bicycle Network, Australia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>
      <c r="A62" s="6" t="str">
        <f>HYPERLINK("https://www.tvnz.co.nz/one-news/new-zealand/cycling-advocate-calls-motorists-use-dutch-reach-technique-avoid-hitting-cyclists-car-doors","Cyclist Action Network, New Zealand")</f>
        <v>Cyclist Action Network, New Zealand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>
      <c r="A63" s="5" t="s">
        <v>24</v>
      </c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>
      <c r="A64" s="15" t="str">
        <f>HYPERLINK("https://www.gracq.org/actualites-du-velo/le-dutch-reach-pour-lutter-contre-lemportierage","GRACQ, Groupe de Recherche et d’Action des Cyclistes Quotidiens, Belgique,")</f>
        <v>GRACQ, Groupe de Recherche et d’Action des Cyclistes Quotidiens, Belgique,</v>
      </c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>
      <c r="A65" s="6" t="str">
        <f>HYPERLINK("http://njbikeped.org/the-dutch-reach-a-doorway-to-safer-streets/","New Jersey Bicycle &amp; Pedestrian Resource Center")</f>
        <v>New Jersey Bicycle &amp; Pedestrian Resource Center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>
      <c r="A66" s="6" t="str">
        <f>HYPERLINK("https://sfbike.org/news/wheel-talk-hold-the-phone-or-dont/","San Francisco Bicycle Coalition, SF, CA, USA")</f>
        <v>San Francisco Bicycle Coalition, SF, CA, USA</v>
      </c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>
      <c r="A67" s="6" t="str">
        <f>HYPERLINK("https://www.youtube.com/watch?v=dwsn6Vu2cbc&amp;feature=youtu.be","Bike Pittsburgh, Pittsburgh, Pennsylvania, USA")</f>
        <v>Bike Pittsburgh, Pittsburgh, Pennsylvania, USA</v>
      </c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>
      <c r="A68" s="1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>
      <c r="A69" s="1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>
      <c r="A70" s="1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>
      <c r="A71" s="13" t="s">
        <v>25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>
      <c r="A72" s="6" t="str">
        <f>HYPERLINK("https://youtu.be/XRcdS-2GdhI","Uber")</f>
        <v>Uber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>
      <c r="A73" s="6" t="str">
        <f>HYPERLINK("https://blog.lyft.com/posts/do-the-dutch-reach","Lyft, USA")</f>
        <v>Lyft, USA</v>
      </c>
      <c r="B73" s="14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>
      <c r="A74" s="6" t="str">
        <f>HYPERLINK("https://vimeo.com/275227774","Addison Lee  (UK)")</f>
        <v>Addison Lee  (UK)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>
      <c r="A75" s="6" t="str">
        <f>HYPERLINK("https://www.youtube.com/watch?v=J8v1S07f8a8&amp;feature=youtu.be","Kia")</f>
        <v>Kia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>
      <c r="A76" s="6" t="str">
        <f>HYPERLINK("https://www.goauto.com.au/news/ford/ford-marks-half-decade-of-safe-driving-program/2019-09-18/80006.html","Ford Australia")</f>
        <v>Ford Australia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>
      <c r="A77" s="6" t="str">
        <f>HYPERLINK("https://www.welovecycling.com/wide/2019/02/06/dooring-is-way-more-dangerous-than-you-think/","Škoda Auto (CZ)")</f>
        <v>Škoda Auto (CZ)</v>
      </c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>
      <c r="A79" s="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>
      <c r="A80" s="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>
      <c r="A82" s="13" t="s">
        <v>26</v>
      </c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>
      <c r="A84" s="9" t="s">
        <v>27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>
      <c r="A85" s="17" t="str">
        <f>HYPERLINK("https://youtu.be/GzIf80eSfCg","How the Dutch Reach Saves Lives ")</f>
        <v>How the Dutch Reach Saves Lives </v>
      </c>
      <c r="B85" s="5" t="s">
        <v>28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>
      <c r="A86" s="9"/>
      <c r="B86" s="10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>
      <c r="A87" s="9" t="s">
        <v>29</v>
      </c>
      <c r="B87" s="10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>
      <c r="A88" s="18" t="str">
        <f>HYPERLINK("https://www.youtube.com/watch?v=8A-9RGDFGDE&amp;feature=youtu.be","The Dutch Reach | MassDOT")</f>
        <v>The Dutch Reach | MassDOT</v>
      </c>
      <c r="B88" s="10" t="s">
        <v>30</v>
      </c>
      <c r="C88" s="5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>
      <c r="A89" s="1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>
      <c r="A90" s="19" t="s">
        <v>31</v>
      </c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>
      <c r="A91" s="18" t="str">
        <f>HYPERLINK("https://www.youtube.com/watch?v=J8v1S07f8a8&amp;feature=youtu.be","Dutch Reach | Driving Guide ")</f>
        <v>Dutch Reach | Driving Guide </v>
      </c>
      <c r="B91" s="5" t="s">
        <v>32</v>
      </c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>
      <c r="A92" s="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>
      <c r="A93" s="5" t="s">
        <v>33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>
      <c r="A94" s="5" t="s">
        <v>34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>
      <c r="A95" s="6" t="str">
        <f>HYPERLINK("https://www.youtube.com/watch?v=ppBuWxvypfg&amp;feature=youtu.be","How to Do the' 'Dutch Reach'")</f>
        <v>How to Do the' 'Dutch Reach'</v>
      </c>
      <c r="B95" s="5" t="s">
        <v>35</v>
      </c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>
      <c r="A96" s="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>
      <c r="A97" s="5" t="s">
        <v>36</v>
      </c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>
      <c r="A98" s="6" t="str">
        <f>HYPERLINK("https://www.facebook.com/watch/?ref=external&amp;v=10156295578114354","How the Dutch Reach could save lives")</f>
        <v>How the Dutch Reach could save lives</v>
      </c>
      <c r="B98" s="5" t="s">
        <v>37</v>
      </c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>
      <c r="A99" s="2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>
      <c r="A100" s="9" t="s">
        <v>38</v>
      </c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>
      <c r="A101" s="6" t="str">
        <f>HYPERLINK("https://www.youtube.com/watch?v=XRcdS-2GdhI&amp;feature=youtu.be","Do the Dutch Reach - How to Open Your Car Door Safely")</f>
        <v>Do the Dutch Reach - How to Open Your Car Door Safely</v>
      </c>
      <c r="B101" s="7" t="s">
        <v>39</v>
      </c>
      <c r="C101" s="5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>
      <c r="A102" s="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>
      <c r="A103" s="5" t="s">
        <v>40</v>
      </c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>
      <c r="A104" s="6" t="str">
        <f>HYPERLINK("https://www.youtube.com/watch?v=rgsEokbWxN8&amp;feature=youtu.be","Explained | The Dutch Reach")</f>
        <v>Explained | The Dutch Reach</v>
      </c>
      <c r="B104" s="5" t="s">
        <v>41</v>
      </c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>
      <c r="A106" s="5" t="s">
        <v>42</v>
      </c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>
      <c r="A107" s="6" t="str">
        <f>HYPERLINK("https://www.youtube.com/watch?v=WeM984dk220&amp;feature=youtu.be","The Dutch Reach #TeachtheReach")</f>
        <v>The Dutch Reach #TeachtheReach</v>
      </c>
      <c r="B107" s="5" t="s">
        <v>43</v>
      </c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>
      <c r="A110" s="5" t="s">
        <v>44</v>
      </c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>
      <c r="A111" s="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>
      <c r="A112" s="6" t="str">
        <f>HYPERLINK("https://www.dutchreach.org/about/","A List of Volunteers, Contributors, etc. found at Home &gt; About on website.")</f>
        <v>A List of Volunteers, Contributors, etc. found at Home &gt; About on website.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</row>
    <row r="1004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</row>
    <row r="1006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</row>
    <row r="1008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</row>
    <row r="1010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</row>
    <row r="101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</row>
    <row r="1012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</row>
    <row r="1014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</row>
    <row r="101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</row>
    <row r="1016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</row>
    <row r="1022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</row>
    <row r="1023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</row>
    <row r="1024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</row>
    <row r="1026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</row>
    <row r="1027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</row>
    <row r="1028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</row>
    <row r="1030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</row>
    <row r="103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</row>
    <row r="1032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</row>
    <row r="1034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</row>
    <row r="103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