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<sst xmlns="http://schemas.openxmlformats.org/spreadsheetml/2006/main" count="33" uniqueCount="25">
  <si>
    <t>COLLABORATOR, BENEFICIARY</t>
  </si>
  <si>
    <t>RESULT Linked to documentation</t>
  </si>
  <si>
    <t>Entity type</t>
  </si>
  <si>
    <t>STATE or NATION</t>
  </si>
  <si>
    <t>Dutch Reach added to Driver's Manual</t>
  </si>
  <si>
    <t>Gov't: DOT</t>
  </si>
  <si>
    <t>Added to Driver's Manual/Guide</t>
  </si>
  <si>
    <t>DR to be added to Highway Code, 2020</t>
  </si>
  <si>
    <t>MUNICIPAL, REGIONAL, NAT'L POLICE / DOT</t>
  </si>
  <si>
    <t>DR added to Cambridge Street Code</t>
  </si>
  <si>
    <t>Gov't</t>
  </si>
  <si>
    <t>City of Somerville, MA, USA</t>
  </si>
  <si>
    <t>Gov't: Police Dept.</t>
  </si>
  <si>
    <t>Somerville Bicycle Committee, Somerville, MA, USA</t>
  </si>
  <si>
    <t>City of London Corp., UK</t>
  </si>
  <si>
    <t xml:space="preserve">Gov't: Police </t>
  </si>
  <si>
    <t>Dublin Fire Brigade &amp; Ambulance Service, Dublin, IE</t>
  </si>
  <si>
    <t>ACCIDENT &amp; ROAD SAFETY ORGANIZATIONS</t>
  </si>
  <si>
    <t>BICYCLE, VRU, ORGANIZATIONS</t>
  </si>
  <si>
    <t>Massachusetts Bicyclists</t>
  </si>
  <si>
    <t>Cambridge Bike Safety, Cambridge, MA, USA</t>
  </si>
  <si>
    <t>Share the Road Cycling Coalition, Ontario, Canada</t>
  </si>
  <si>
    <t>Compannies</t>
  </si>
  <si>
    <t>MAJOR MEDIA COVERAGE</t>
  </si>
  <si>
    <t>Zeit Online, 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</si>
</sst>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</font>
    <font>
      <b/>
      <color rgb="FF0B5394"/>
      <name val="Arial"/>
    </font>
    <font>
      <b/>
      <color rgb="FFFF0000"/>
      <name val="Arial"/>
    </font>
    <font>
      <color theme="1"/>
      <name val="Arial"/>
    </font>
    <font>
      <u/>
      <color rgb="FF0000FF"/>
    </font>
    <font>
      <color rgb="FF000000"/>
      <name val="Arial"/>
    </font>
    <font>
      <color rgb="FF000000"/>
      <name val="Roboto"/>
    </font>
    <font>
      <sz val="9.0"/>
      <color rgb="FF14171A"/>
      <name val="Arial"/>
    </font>
    <font>
      <color rgb="FFFF0000"/>
      <name val="Arial"/>
    </font>
    <font>
      <u/>
      <color rgb="FF0000FF"/>
    </font>
    <font>
      <b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2" fontId="5" numFmtId="0" xfId="0" applyAlignment="1" applyFill="1" applyFont="1">
      <alignment horizontal="left" readingOrder="0"/>
    </xf>
    <xf borderId="0" fillId="2" fontId="6" numFmtId="0" xfId="0" applyAlignment="1" applyFont="1">
      <alignment readingOrder="0"/>
    </xf>
    <xf borderId="0" fillId="2" fontId="7" numFmtId="0" xfId="0" applyAlignment="1" applyFont="1">
      <alignment readingOrder="0"/>
    </xf>
    <xf borderId="0" fillId="0" fontId="3" numFmtId="0" xfId="0" applyFont="1"/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10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42.86"/>
    <col customWidth="1" min="2" max="2" width="35.14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/>
      <c r="C2" s="3"/>
    </row>
    <row r="3">
      <c r="A3" s="4" t="str">
        <f>HYPERLINK("https://www3.bostonglobe.com/metro/2017/05/30/massdot-adds-dutch-reach-driver-manual-reduce-dooring-incidents-with-cyclists/SURG0ifaRrpATvMgzHeJJI/story.html?arc404=true","Massachusetts DOT / MassRMV")</f>
        <v>Massachusetts DOT / MassRMV</v>
      </c>
      <c r="B3" s="3" t="s">
        <v>4</v>
      </c>
      <c r="C3" s="3" t="s">
        <v>5</v>
      </c>
    </row>
    <row r="4">
      <c r="A4" s="4" t="str">
        <f>HYPERLINK("https://wsdotblog.blogspot.com/2019/02/new-bicyclist-and-pedestrian-safety.html","State of Illinois DOT")</f>
        <v>State of Illinois DOT</v>
      </c>
      <c r="B4" s="5" t="s">
        <v>4</v>
      </c>
    </row>
    <row r="5">
      <c r="A5" s="4" t="str">
        <f>HYPERLINK("https://twitter.com/BCGPsuburbs/status/1138094954595737600","State of Pennsylvania DOT")</f>
        <v>State of Pennsylvania DOT</v>
      </c>
      <c r="B5" s="5" t="s">
        <v>4</v>
      </c>
    </row>
    <row r="6">
      <c r="A6" s="4" t="str">
        <f>HYPERLINK("https://wsdotblog.blogspot.com/2019/02/new-bicyclist-and-pedestrian-safety.html","State of Washington, DOT")</f>
        <v>State of Washington, DOT</v>
      </c>
      <c r="B6" s="5" t="s">
        <v>6</v>
      </c>
    </row>
    <row r="7">
      <c r="A7" s="4" t="str">
        <f>HYPERLINK("https://mylicence.sa.gov.au/the-driving-companion/observation","South Australia, DOT")</f>
        <v>South Australia, DOT</v>
      </c>
      <c r="B7" s="5" t="s">
        <v>4</v>
      </c>
    </row>
    <row r="8">
      <c r="A8" s="4" t="str">
        <f>HYPERLINK("https://www.gov.uk/government/news/review-of-highway-code-set-to-empower-cyclists-and-pedestrians","United Kingdom Department for Transport")</f>
        <v>United Kingdom Department for Transport</v>
      </c>
      <c r="B8" s="3" t="s">
        <v>7</v>
      </c>
    </row>
    <row r="10">
      <c r="A10" s="2" t="s">
        <v>8</v>
      </c>
    </row>
    <row r="11">
      <c r="A11" s="4" t="str">
        <f>HYPERLINK("https://www.dutchreach.org/wp-content/uploads/2016/09/Doors-Are-Dangerous-Street_Code_p9_Cambridge_MA_US-6000x7765.png","City of Cambridge, MA, USA")</f>
        <v>City of Cambridge, MA, USA</v>
      </c>
      <c r="B11" s="3" t="s">
        <v>9</v>
      </c>
      <c r="C11" s="3" t="s">
        <v>10</v>
      </c>
    </row>
    <row r="12">
      <c r="A12" s="3" t="s">
        <v>11</v>
      </c>
      <c r="C12" s="3" t="s">
        <v>12</v>
      </c>
    </row>
    <row r="13">
      <c r="A13" s="3" t="s">
        <v>13</v>
      </c>
      <c r="C13" s="6"/>
    </row>
    <row r="14">
      <c r="A14" s="4" t="str">
        <f>HYPERLINK("http://www.burbankpd.org/assets/1/16/Burbank_PD_Dutch_Reach_Infographic_PSA.pdf","City of Burbank, CA, USA")</f>
        <v>City of Burbank, CA, USA</v>
      </c>
      <c r="C14" s="6" t="s">
        <v>12</v>
      </c>
    </row>
    <row r="15">
      <c r="A15" s="3" t="s">
        <v>14</v>
      </c>
      <c r="C15" s="6" t="s">
        <v>12</v>
      </c>
    </row>
    <row r="16">
      <c r="A16" s="4" t="str">
        <f>HYPERLINK("https://twitter.com/martinoart/status/1177162057701105664","Metropolitan Police, London, UK")</f>
        <v>Metropolitan Police, London, UK</v>
      </c>
      <c r="C16" s="6" t="s">
        <v>12</v>
      </c>
    </row>
    <row r="17">
      <c r="A17" s="4" t="str">
        <f>HYPERLINK("https://youtu.be/OB2zxENF8nY","Peel Regional Police, Ontario, Canada")</f>
        <v>Peel Regional Police, Ontario, Canada</v>
      </c>
      <c r="C17" s="6" t="s">
        <v>12</v>
      </c>
    </row>
    <row r="18">
      <c r="A18" s="4" t="str">
        <f>HYPERLINK("https://twitter.com/sumantsinghcop/status/1183047438946291713","Madhya Pradesh Police, Indore, India")</f>
        <v>Madhya Pradesh Police, Indore, India</v>
      </c>
      <c r="C18" s="6"/>
    </row>
    <row r="19">
      <c r="A19" s="4" t="str">
        <f>HYPERLINK("https://twitter.com/TelanganaDGP/status/1092366459496349696","Telangana Police, Telangana, India")</f>
        <v>Telangana Police, Telangana, India</v>
      </c>
      <c r="C19" s="6" t="s">
        <v>12</v>
      </c>
    </row>
    <row r="20">
      <c r="A20" s="4" t="str">
        <f>HYPERLINK("https://ddot.dc.gov/release/ddot-launches-dcreach","Washington D.C. DOT, USA")</f>
        <v>Washington D.C. DOT, USA</v>
      </c>
      <c r="C20" s="6" t="s">
        <v>15</v>
      </c>
    </row>
    <row r="21">
      <c r="A21" s="4" t="str">
        <f>HYPERLINK("https://vimeo.com/227298327","City of Albany Police Dept, Albany, NYS, USA")</f>
        <v>City of Albany Police Dept, Albany, NYS, USA</v>
      </c>
    </row>
    <row r="22">
      <c r="A22" s="4" t="str">
        <f>HYPERLINK("https://twitter.com/NYC_DOT/status/1187399216357957632","New York City DOT")</f>
        <v>New York City DOT</v>
      </c>
    </row>
    <row r="23">
      <c r="A23" s="4" t="str">
        <f>HYPERLINK("https://twitter.com/SenUVKBerlin/status/988687571961221120","Stadt Berlin, Germany")</f>
        <v>Stadt Berlin, Germany</v>
      </c>
    </row>
    <row r="24">
      <c r="A24" s="4" t="str">
        <f>HYPERLINK("https://www.facebook.com/PolizeiBerlin/photos/a.253825908134854/736326609884779/?type=1&amp;theater","Berlin Polizei, Germany")</f>
        <v>Berlin Polizei, Germany</v>
      </c>
    </row>
    <row r="25">
      <c r="A25" s="4" t="str">
        <f>HYPERLINK("https://vm.baden-wuerttemberg.de/de/politik-zukunft/verkehrssicherheit/vorsicht-ruecksicht-umsicht/der-hollaendische-griff/","Baden-Württemberg, Germany")</f>
        <v>Baden-Württemberg, Germany</v>
      </c>
    </row>
    <row r="26">
      <c r="A26" s="4" t="str">
        <f>HYPERLINK("https://twitter.com/PolizeiBB/status/1003532905354792961","Polizei Brandenburg, Germany")</f>
        <v>Polizei Brandenburg, Germany</v>
      </c>
    </row>
    <row r="27">
      <c r="A27" s="4" t="str">
        <f>HYPERLINK("https://twitter.com/HH_BWVI/status/1174311507330555904","Hamburg, Germany")</f>
        <v>Hamburg, Germany</v>
      </c>
    </row>
    <row r="28">
      <c r="A28" s="4" t="str">
        <f>HYPERLINK("https://www.stuttgart.de/img/mdb/item/679162/148919.pdf","Stuttgart Polizei, Germany")</f>
        <v>Stuttgart Polizei, Germany</v>
      </c>
    </row>
    <row r="29">
      <c r="A29" s="4" t="str">
        <f>HYPERLINK("https://spvm.qc.ca/en/Fiches/Details/Dooring","Police de la Ville de Montréal, Quebec, Ca")</f>
        <v>Police de la Ville de Montréal, Quebec, Ca</v>
      </c>
    </row>
    <row r="30">
      <c r="A30" s="7" t="s">
        <v>16</v>
      </c>
    </row>
    <row r="31">
      <c r="A31" s="4" t="str">
        <f>HYPERLINK("https://twitter.com/guardiacivil/status/1054734187964456960","Guardia Civil, Spain")</f>
        <v>Guardia Civil, Spain</v>
      </c>
    </row>
    <row r="32">
      <c r="A32" s="4" t="str">
        <f>HYPERLINK("https://www.youtube.com/watch?v=sC24tCrgbx0&amp;feature=youtu.be","Vision Zero SF, San Francisco,  CA")</f>
        <v>Vision Zero SF, San Francisco,  CA</v>
      </c>
    </row>
    <row r="33">
      <c r="A33" s="4" t="str">
        <f>HYPERLINK("https://twitter.com/112cyl/status/1125437050122055681","Comunidad de Castilla y León")</f>
        <v>Comunidad de Castilla y León</v>
      </c>
    </row>
    <row r="34">
      <c r="A34" s="4" t="str">
        <f>HYPERLINK("https://www.dutchreach.org/wp-content/uploads/2016/11/AAA-Beijing-Traffic-POlice.png","Beijing Traffic Police, China")</f>
        <v>Beijing Traffic Police, China</v>
      </c>
    </row>
    <row r="38">
      <c r="A38" s="2" t="s">
        <v>17</v>
      </c>
    </row>
    <row r="39">
      <c r="A39" s="4" t="str">
        <f>HYPERLINK("https://www.rospa.com/road-safety/advice/pedal-cyclists/sharing-the-road-together-drivers-cyclists/dutch-reach/","Royal Sociey for the Prevention of Accidents, UK")</f>
        <v>Royal Sociey for the Prevention of Accidents, UK</v>
      </c>
    </row>
    <row r="40">
      <c r="A40" s="4" t="str">
        <f>HYPERLINK("https://twitter.com/Preventionrout/status/1074272931218366464","L’Association Prévention Routière, FR")</f>
        <v>L’Association Prévention Routière, FR</v>
      </c>
    </row>
    <row r="41">
      <c r="A41" s="4" t="str">
        <f>HYPERLINK("https://drivertraining.aaa.biz/product-category/how-to-drive-15/","American Automobile Association USA")</f>
        <v>American Automobile Association USA</v>
      </c>
    </row>
    <row r="42">
      <c r="A42" s="4" t="str">
        <f>HYPERLINK("https://www.youtube.com/watch?v=TcFIg1uf1Cs&amp;feature=youtu.be","National Safety Council, USA")</f>
        <v>National Safety Council, USA</v>
      </c>
    </row>
    <row r="43">
      <c r="A43" s="4" t="str">
        <f>HYPERLINK("http://www.theaa.ie/blog/could-the-dutch-reach-save-lives/","The AA: Automobile Assciation Charitable Trust, UK")</f>
        <v>The AA: Automobile Assciation Charitable Trust, UK</v>
      </c>
    </row>
    <row r="44">
      <c r="A44" s="4" t="str">
        <f>HYPERLINK("https://www.verkehrs-erziehung.de/16-prozent-der-autofahrer-machen-keinen-schulterblick-2459943.html","DVR - Deutscher Verkehrssicherheitsrat, DE")</f>
        <v>DVR - Deutscher Verkehrssicherheitsrat, DE</v>
      </c>
    </row>
    <row r="45">
      <c r="A45" s="4" t="str">
        <f>HYPERLINK("http://www.roadsafetyweek.org.uk/docs/docs/members/2018/schools/RSW%20Cycling_Driver%20advice%20sheet_FINAL.pdf","Brake -  Road Safety Week Charity, UK")</f>
        <v>Brake -  Road Safety Week Charity, UK</v>
      </c>
    </row>
    <row r="46">
      <c r="A46" s="4" t="str">
        <f>HYPERLINK("https://www.liikenneturva.fi/fi/ajankohtaista/liikennevinkki/hollantilainen-ote-lisaa-turvallisuutta-liikenteessa","Liikenneturva - Finnish Road Safety Council")</f>
        <v>Liikenneturva - Finnish Road Safety Council</v>
      </c>
    </row>
    <row r="47">
      <c r="A47" s="4" t="str">
        <f>HYPERLINK("https://www.newswire.ca/news-releases/share-the-road-and-caa-want-you-to-do-the-dutch-reach-681908101.html","CAA South Central Ontario, Canada")</f>
        <v>CAA South Central Ontario, Canada</v>
      </c>
    </row>
    <row r="48">
      <c r="A48" s="4" t="str">
        <f>HYPERLINK("https://twitter.com/RSAIreland/status/1184441469794504704","Road Safety Authority, Ireland")</f>
        <v>Road Safety Authority, Ireland</v>
      </c>
    </row>
    <row r="50">
      <c r="A50" s="8"/>
    </row>
    <row r="52">
      <c r="A52" s="9" t="s">
        <v>18</v>
      </c>
    </row>
    <row r="53">
      <c r="A53" s="4" t="str">
        <f>HYPERLINK("https://www.bikeleague.org/content/does-your-state-do-dutch-reach","League of American Bicyclists")</f>
        <v>League of American Bicyclists</v>
      </c>
    </row>
    <row r="54">
      <c r="A54" s="4" t="str">
        <f>HYPERLINK("https://www.cyclinguk.org/dutchreach","Cycling UK")</f>
        <v>Cycling UK</v>
      </c>
    </row>
    <row r="55">
      <c r="A55" s="3" t="s">
        <v>19</v>
      </c>
    </row>
    <row r="56">
      <c r="A56" s="3" t="s">
        <v>20</v>
      </c>
    </row>
    <row r="57">
      <c r="A57" s="4" t="str">
        <f>HYPERLINK("https://www.bicyclenetwork.com.au/our-campaigns/dooring/","Bicycle Network, Australia")</f>
        <v>Bicycle Network, Australia</v>
      </c>
    </row>
    <row r="58">
      <c r="A58" s="4" t="str">
        <f>HYPERLINK("https://www.tvnz.co.nz/one-news/new-zealand/cycling-advocate-calls-motorists-use-dutch-reach-technique-avoid-hitting-cyclists-car-doors","Cyclist Action Network, New Zealand")</f>
        <v>Cyclist Action Network, New Zealand</v>
      </c>
    </row>
    <row r="59">
      <c r="A59" s="3" t="s">
        <v>21</v>
      </c>
    </row>
    <row r="60">
      <c r="A60" s="10" t="str">
        <f>HYPERLINK("https://www.gracq.org/actualites-du-velo/le-dutch-reach-pour-lutter-contre-lemportierage","GRACQ, Groupe de Recherche et d’Action des Cyclistes Quotidiens, Belgique,")</f>
        <v>GRACQ, Groupe de Recherche et d’Action des Cyclistes Quotidiens, Belgique,</v>
      </c>
    </row>
    <row r="61">
      <c r="A61" s="4" t="str">
        <f>HYPERLINK("http://njbikeped.org/the-dutch-reach-a-doorway-to-safer-streets/","New Jersey Bicycle &amp; Pedestrian Resource Center")</f>
        <v>New Jersey Bicycle &amp; Pedestrian Resource Center</v>
      </c>
    </row>
    <row r="62">
      <c r="A62" s="4" t="str">
        <f>HYPERLINK("https://sfbike.org/news/wheel-talk-hold-the-phone-or-dont/","San Francisco Bicycle Coalition, SF, CA, USA")</f>
        <v>San Francisco Bicycle Coalition, SF, CA, USA</v>
      </c>
    </row>
    <row r="63">
      <c r="A63" s="4" t="str">
        <f>HYPERLINK("https://www.youtube.com/watch?v=dwsn6Vu2cbc&amp;feature=youtu.be","Bike Pittsburgh, Pittsburgh, Pennsylvania, USA")</f>
        <v>Bike Pittsburgh, Pittsburgh, Pennsylvania, USA</v>
      </c>
    </row>
    <row r="64">
      <c r="A64" s="11"/>
    </row>
    <row r="65">
      <c r="A65" s="11"/>
    </row>
    <row r="66">
      <c r="A66" s="11"/>
    </row>
    <row r="67">
      <c r="A67" s="11" t="s">
        <v>22</v>
      </c>
    </row>
    <row r="68">
      <c r="A68" s="4" t="str">
        <f>HYPERLINK("https://youtu.be/XRcdS-2GdhI","Uber")</f>
        <v>Uber</v>
      </c>
    </row>
    <row r="69">
      <c r="A69" s="4" t="str">
        <f>HYPERLINK("https://blog.lyft.com/posts/do-the-dutch-reach","Lyft")</f>
        <v>Lyft</v>
      </c>
    </row>
    <row r="70">
      <c r="A70" s="4" t="str">
        <f>HYPERLINK("https://vimeo.com/275227774","Addison Lee  (UK)")</f>
        <v>Addison Lee  (UK)</v>
      </c>
    </row>
    <row r="71">
      <c r="A71" s="4" t="str">
        <f>HYPERLINK("https://www.youtube.com/watch?v=J8v1S07f8a8&amp;feature=youtu.be","Kia")</f>
        <v>Kia</v>
      </c>
    </row>
    <row r="75">
      <c r="A75" s="3" t="s">
        <v>23</v>
      </c>
    </row>
    <row r="76">
      <c r="A76" s="3" t="s">
        <v>24</v>
      </c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